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455"/>
  </bookViews>
  <sheets>
    <sheet name="09.2024" sheetId="1" r:id="rId1"/>
  </sheets>
  <definedNames>
    <definedName name="_xlnm.Print_Area" localSheetId="0">'09.2024'!$A$1:$C$165</definedName>
  </definedNames>
  <calcPr calcId="145621"/>
</workbook>
</file>

<file path=xl/calcChain.xml><?xml version="1.0" encoding="utf-8"?>
<calcChain xmlns="http://schemas.openxmlformats.org/spreadsheetml/2006/main">
  <c r="B103" i="1" l="1"/>
  <c r="B120" i="1"/>
  <c r="B128" i="1" s="1"/>
  <c r="B152" i="1" s="1"/>
  <c r="B151" i="1"/>
  <c r="B99" i="1"/>
  <c r="B66" i="1"/>
  <c r="B77" i="1"/>
  <c r="B69" i="1"/>
  <c r="B55" i="1"/>
  <c r="B136" i="1"/>
  <c r="B25" i="1"/>
  <c r="B138" i="1" l="1"/>
  <c r="B133" i="1"/>
  <c r="B127" i="1"/>
  <c r="B149" i="1"/>
  <c r="B53" i="1"/>
  <c r="B80" i="1" l="1"/>
  <c r="B46" i="1" l="1"/>
  <c r="B43" i="1"/>
  <c r="B27" i="1"/>
  <c r="B38" i="1"/>
  <c r="B40" i="1" l="1"/>
  <c r="B90" i="1" l="1"/>
  <c r="B159" i="1" l="1"/>
</calcChain>
</file>

<file path=xl/sharedStrings.xml><?xml version="1.0" encoding="utf-8"?>
<sst xmlns="http://schemas.openxmlformats.org/spreadsheetml/2006/main" count="146" uniqueCount="145">
  <si>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</si>
  <si>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
supervisores  - CGE/TCE- 2ª Edição -  2021 - Item  3.9/Financeiro</t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</si>
  <si>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</si>
  <si>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</si>
  <si>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</si>
  <si>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t>CNPJ:</t>
    </r>
    <r>
      <rPr>
        <sz val="11"/>
        <color theme="1"/>
        <rFont val="Calibri"/>
        <family val="2"/>
        <scheme val="minor"/>
      </rPr>
      <t>07.966.540/0001-73</t>
    </r>
  </si>
  <si>
    <r>
      <t xml:space="preserve">CNPJ: </t>
    </r>
    <r>
      <rPr>
        <sz val="11"/>
        <color theme="1"/>
        <rFont val="Calibri"/>
        <family val="2"/>
        <scheme val="minor"/>
      </rPr>
      <t>07.966.540/0006-88</t>
    </r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</si>
  <si>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070/2018</t>
    </r>
  </si>
  <si>
    <t>PREVISÃO DE REPASSE MENSAL DO CONTRATO DE GESTÃO/ADITIVO - CUSTEIO :</t>
  </si>
  <si>
    <t xml:space="preserve">PREVISÃO DE REPASSE MENSAL DO CONTRATO DE GESTÃO/ADITIVO - INVESTIMENTO </t>
  </si>
  <si>
    <t>Relatório Financeiro Mensal</t>
  </si>
  <si>
    <t>Em Reais</t>
  </si>
  <si>
    <t xml:space="preserve">1. SALDO BANCÁRIO ANTERIOR  </t>
  </si>
  <si>
    <t>1.1 - Caixa</t>
  </si>
  <si>
    <t>1.1.1 - Fundo Fixo</t>
  </si>
  <si>
    <t>1.2 - Banco conta movimento</t>
  </si>
  <si>
    <t>1.2.1 - Conta Corrente - 2512 / 003 / 1087-5 (Custeio)</t>
  </si>
  <si>
    <t>1.2.2 - Fundo para Reforma - 2512 /1388 / 000739092166 - 9 (Custeio e Investimento)</t>
  </si>
  <si>
    <t>1.2.3 - Fundo Rescisório - 2512 / 1388 / 000739092165 - 0 (Custeio e Investimento)</t>
  </si>
  <si>
    <t>1.2.4 - Fundo Rescisório - Rede HEMO-CSC - 2512 / 1388 / 000738994453 - 7 (Custeio e Investimento)</t>
  </si>
  <si>
    <t>1.2.5 - Outras Receitas - Entidades Privadas -  2512 / 1388 / 000739012914 - 0 (Custeio)</t>
  </si>
  <si>
    <t>1.3 Aplicações financeiras</t>
  </si>
  <si>
    <t>1.3.1 - Conta Investimento - FIC Giro 2512 /003 / 1087-5 (Investimento)</t>
  </si>
  <si>
    <t>SALDO ANTERIOR (1= 1.1 + 1.2 + 1.3)</t>
  </si>
  <si>
    <t>2.ENTRADAS DE RECURSOS FINANCEIROS</t>
  </si>
  <si>
    <t xml:space="preserve">2.1 Repasse - CUSTEIO  </t>
  </si>
  <si>
    <t xml:space="preserve">2.2 Repasse - INVESTIMENTO </t>
  </si>
  <si>
    <t xml:space="preserve">2.3 Rendimento sobre Aplicação Financeiras - CUSTEIO </t>
  </si>
  <si>
    <t>2.3.1 - Fundo Rescisório - 2512 / 1388 / 000739092165 - 0</t>
  </si>
  <si>
    <t>2.3.2 - Fundo para Reforma - 2512 /1388 / 000739092166 - 9</t>
  </si>
  <si>
    <t xml:space="preserve">2.3.3 - Fundo Rescisório - Rede HEMO-CSC - 2512 / 1388 / 000738994453 - 7 </t>
  </si>
  <si>
    <t>2.3.4 - Outras Receitas - Entidades Privadas -  2512 / 1388 / 000739012914 - 0</t>
  </si>
  <si>
    <t>2.4 Rendimento sobre Aplicação Financeiras - INVESTIMENTO</t>
  </si>
  <si>
    <t>2.4.1 - Conta Investimento - FIC Giro 2512 /003 / 1087-5</t>
  </si>
  <si>
    <t>2.5 Outras entradas</t>
  </si>
  <si>
    <t>2.5.1 - Recuperação de Despesas</t>
  </si>
  <si>
    <t>2.5.2 - Receitas Não Governamentais (Doações, vendas, aluguéis e outros)</t>
  </si>
  <si>
    <t>2.5.3 - Aporte de Caixa</t>
  </si>
  <si>
    <t>2.5.4 - Reembolso Rateio</t>
  </si>
  <si>
    <t>2.5.5 - Reembolso de Despesas</t>
  </si>
  <si>
    <t>2.5.6 - Desbloqueio Bancário</t>
  </si>
  <si>
    <t>TOTAL DE ENTRADAS (2= 2.1 + 2.2 + 2.3 + 2.4 + 2.5)</t>
  </si>
  <si>
    <t>3. RESGATE APLICAÇÃO FINANCEIRA</t>
  </si>
  <si>
    <t>3.1 Resgate Aplicação - CUSTEIO e INVESTIMENTO</t>
  </si>
  <si>
    <t>3.1.1 - Fundo Rescisório - 2512 / 1388 / 000739092165 - 0</t>
  </si>
  <si>
    <t>3.1.2 - Fundo para Reforma - 2512 /1388 / 000739092166 - 9</t>
  </si>
  <si>
    <t>3.1.3 - Conta Investimento - FIC Giro 2512 /003 / 1087-5</t>
  </si>
  <si>
    <t xml:space="preserve">3.1.4 - Fundo Rescisório - Rede HEMO-CSC - 2512 / 1388 / 000738994453 - 7 </t>
  </si>
  <si>
    <t>TOTAL DOS RESGATES</t>
  </si>
  <si>
    <t>4. APLICAÇÃO FINANCEIRA</t>
  </si>
  <si>
    <t>4.1 Aplicação Financeira - CUSTEIO  e INVESTIMENTO</t>
  </si>
  <si>
    <t>4.1.1 - Fundo Rescisório - 2512 / 1388 / 000739092165 - 0</t>
  </si>
  <si>
    <t>4.1.2 - Fundo para Reforma - 2512 /1388 / 000739092166 - 9</t>
  </si>
  <si>
    <t xml:space="preserve">4.1.4 - Fundo Rescisório - Rede HEMO-CSC - 2512 / 1388 / 000738994453 - 7 </t>
  </si>
  <si>
    <t>4.1.5 - Outras Receitas - Entidades Privadas -  2512 / 1388 / 000739012914 - 0</t>
  </si>
  <si>
    <t>TOTAL DAS APLICAÇÕES FINANCEIRAS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</si>
  <si>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</si>
  <si>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</si>
  <si>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</si>
  <si>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</si>
  <si>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</si>
  <si>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</si>
  <si>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</si>
  <si>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</si>
  <si>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5.1.6.1 - Encargos Sobre Folha de Pagamento</t>
  </si>
  <si>
    <t>5.1.6.2 - Encargos Sobre Rescisão Trabalhista</t>
  </si>
  <si>
    <t>5.1.7 Despesa Administrativa quando O.S. e unidade gerida se situarem em localidades diversas (Item 12.1.v da Minuta Padrão do Contrato de Gestão – PGE).</t>
  </si>
  <si>
    <t>5.1.8 Outros (especificar a despesa)</t>
  </si>
  <si>
    <t>5.1.8.1 - Concessionárias (Água, luz e telefonia)</t>
  </si>
  <si>
    <t>5.1.8.2 - Rescisões Trabalhistas</t>
  </si>
  <si>
    <t>5.1.8.3 - Diárias</t>
  </si>
  <si>
    <t>5.1.8.4 - Aporte para Caixa</t>
  </si>
  <si>
    <t>5.1.8.5 - Reembolso de Despesas</t>
  </si>
  <si>
    <t>5.1.8.6 - Pensões Alimentícias</t>
  </si>
  <si>
    <t>5.1.8.7 - Alugueis</t>
  </si>
  <si>
    <t>5.1.8.8 - Despesas com Viagens</t>
  </si>
  <si>
    <t>5.1.8.9 - Reembolso de Rateios</t>
  </si>
  <si>
    <t>5.1.8.10 - Recibo de Pagamento a Autônomo</t>
  </si>
  <si>
    <t>5.1.8.11 - Despesas Bancárias</t>
  </si>
  <si>
    <t>5.1.8.12 - Vale Transporte</t>
  </si>
  <si>
    <t>5.1.8.13 - Adiantamentos</t>
  </si>
  <si>
    <t>5.1.8.14 - Bloqueio Bancário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</si>
  <si>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</si>
  <si>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</si>
  <si>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</si>
  <si>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</si>
  <si>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</si>
  <si>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</si>
  <si>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</si>
  <si>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</si>
  <si>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</si>
  <si>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</si>
  <si>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</si>
  <si>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</si>
  <si>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</si>
  <si>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7.1.1 - Fundo Fixo</t>
  </si>
  <si>
    <t xml:space="preserve">7.2. Banco Conta Movimento </t>
  </si>
  <si>
    <t>7.2.1 - Conta Corrente - 2512 / 003 / 1087-5 (Custeio)</t>
  </si>
  <si>
    <t>7.2.2 - Fundo para Reforma - 2512 /1388 / 000739092166 - 9 (Custeio e Investimento)</t>
  </si>
  <si>
    <t>7.2.3 - Fundo Rescisório - 2512 / 1388 / 000739092165 - 0 (Custeio e Investimento)</t>
  </si>
  <si>
    <t>7.2.4 - Fundo Rescisório - Rede HEMO-CSC - 2512 / 1388 / 000738994453 - 7 (Custeio e Investimento)</t>
  </si>
  <si>
    <t>7.2.5 - Outras Receitas - Entidades Privadas -  2512 / 1388 / 000739012914 - 0 (Custeio)</t>
  </si>
  <si>
    <t xml:space="preserve">7.3 Aplicações Financeiras </t>
  </si>
  <si>
    <t>7.3.1 - Conta Investimento - FIC Giro 2512 /003 / 1087-5 (Investimento)</t>
  </si>
  <si>
    <t>SALDO BANCÁRIO ATUAL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</si>
  <si>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</si>
  <si>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</si>
  <si>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</si>
  <si>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</si>
  <si>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</si>
  <si>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 xml:space="preserve">8.3 Glosa - outras </t>
  </si>
  <si>
    <t>8.3.1 - Energia Eletrica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</si>
  <si>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</si>
  <si>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</si>
  <si>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</si>
  <si>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</si>
  <si>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r>
      <t xml:space="preserve">VIGÊNCIA DO CONTRATO DE GESTÃO/TERMO ADITIVO: 1º TA Contrato de Gestao nº </t>
    </r>
    <r>
      <rPr>
        <sz val="11"/>
        <color theme="1"/>
        <rFont val="Calibri"/>
        <family val="2"/>
        <scheme val="minor"/>
      </rPr>
      <t>070/2018</t>
    </r>
    <r>
      <rPr>
        <b/>
        <sz val="11"/>
        <color theme="1"/>
        <rFont val="Calibri"/>
        <family val="2"/>
        <scheme val="minor"/>
      </rPr>
      <t xml:space="preserve">                             INICIO: </t>
    </r>
    <r>
      <rPr>
        <sz val="11"/>
        <color theme="1"/>
        <rFont val="Calibri"/>
        <family val="2"/>
        <scheme val="minor"/>
      </rPr>
      <t>19/10/2022</t>
    </r>
    <r>
      <rPr>
        <b/>
        <sz val="11"/>
        <color theme="1"/>
        <rFont val="Calibri"/>
        <family val="2"/>
        <scheme val="minor"/>
      </rPr>
      <t xml:space="preserve">           E           TERMINO:</t>
    </r>
    <r>
      <rPr>
        <sz val="11"/>
        <color theme="1"/>
        <rFont val="Calibri"/>
        <family val="2"/>
        <scheme val="minor"/>
      </rPr>
      <t xml:space="preserve"> 18/10/2023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</si>
  <si>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REDE ESTADUAL DE HEMOCENTROS - REDE HEMO</t>
    </r>
  </si>
  <si>
    <t>5.1.8.15 - Outras Saídas</t>
  </si>
  <si>
    <t>1.2.7 - FUNDO TRAB. RESCISÓRIO - 0012 / 003 / 00006838-1</t>
  </si>
  <si>
    <t>1.2.8 - CUSTEIO - 0012 / 003 / 00006836-5</t>
  </si>
  <si>
    <t>1.2.9 - CONTA FIC GIRO - CUSTEIO 0012 / 003 / 00006836-5</t>
  </si>
  <si>
    <t>1.2.10 -CONTA FIC GIRO FUNDO TRAB. RESCISÓRIO - 0012 / 003 / 00006838-1</t>
  </si>
  <si>
    <t>7.2.7 - FUNDO TRAB. RESCISÓRIO - 0012 / 003 / 00006838-1</t>
  </si>
  <si>
    <t>7.2.8 - CUSTEIO - 0012 / 003 / 00006836-5</t>
  </si>
  <si>
    <t>7.2.9 - CONTA FIC GIRO - CUSTEIO 0012 / 003 / 00006836-5</t>
  </si>
  <si>
    <t>7.2.10 -CONTA FIC GIRO FUNDO TRAB. RESCISÓRIO - 0012 / 003 / 00006838-1</t>
  </si>
  <si>
    <t>2.3.6 - CONTA FIC GIRO - CUSTEIO 0012 / 003 / 00006836-5</t>
  </si>
  <si>
    <t>2.3.7 - CONTA FIC GIRO FUNDO TRAB. RESCISÓRIO - 0012 / 003 / 00006838-1</t>
  </si>
  <si>
    <t>3.1.5 - CONTA FIC GIRO - CUSTEIO 0012 / 003 / 00006836-5</t>
  </si>
  <si>
    <t>3.1.6 - CONTA FIC GIRO FUNDO TRAB. RESCISÓRIO - 0012 / 003 / 00006838-1</t>
  </si>
  <si>
    <t>4.1.7 - CONTA FIC GIRO FUNDO TRAB. RESCISÓRIO - 0012 / 003 / 00006838-1</t>
  </si>
  <si>
    <t>4.1.6 - CONTA FIC GIRO - CUSTEIO 0012 / 003 / 00006836-5</t>
  </si>
  <si>
    <t>4.1.3 - Conta Investimento - 2512 /003 / 1087-5</t>
  </si>
  <si>
    <t>2.5.8 - Devolução de Pagamento Indevido</t>
  </si>
  <si>
    <t>2.5.9 - Recursos Extracontratuais</t>
  </si>
  <si>
    <t xml:space="preserve">2.5.7 - Desbloqueio Judicial </t>
  </si>
  <si>
    <t>1.2.11 - INVESTIMENTO - 0012 / 003 / 00006837-3</t>
  </si>
  <si>
    <t>7.2.11 - INVESTIMENTO - 0012 / 003 / 00006837-3</t>
  </si>
  <si>
    <t>4.1.8 - CUSTEIO 0012 / 003 / 00006836-5</t>
  </si>
  <si>
    <t>2.5.10 - Outras Entradas</t>
  </si>
  <si>
    <t xml:space="preserve">5.1.8.16 - Custas Processuais </t>
  </si>
  <si>
    <t>2.1 .1 - Conta Corrente Custeio - 12 / 003 /6836-5</t>
  </si>
  <si>
    <t>7.SALDO BANCÁRIO FINAL EM 30/09/2024</t>
  </si>
  <si>
    <t>Competência: 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</si>
</sst>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&quot;R$&quot;\ #,##0.00"/>
    <numFmt numFmtId="165" formatCode="_(* #,##0.00_);_(* \(#,##0.00\);_(* &quot;-&quot;??_);_(@_)"/>
    <numFmt numFmtId="166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sz val="9"/>
      <color rgb="FF000000"/>
      <name val="Arial"/>
      <family val="2"/>
    </font>
    <font>
      <sz val="8.75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 applyFont="1"/>
    <xf numFmtId="0" fontId="0" fillId="0" borderId="0" xfId="0" applyFont="1" applyFill="1"/>
    <xf numFmtId="0" fontId="6" fillId="0" borderId="0" xfId="0" applyFont="1"/>
    <xf numFmtId="0" fontId="2" fillId="0" borderId="0" xfId="0" applyFont="1"/>
    <xf numFmtId="0" fontId="2" fillId="0" borderId="0" xfId="0" applyFont="1" applyFill="1" applyBorder="1"/>
    <xf numFmtId="0" fontId="0" fillId="0" borderId="0" xfId="0" applyFont="1" applyBorder="1"/>
    <xf numFmtId="0" fontId="0" fillId="0" borderId="0" xfId="0" applyFont="1" applyFill="1" applyBorder="1"/>
    <xf numFmtId="0" fontId="0" fillId="3" borderId="0" xfId="0" applyFont="1" applyFill="1" applyBorder="1"/>
    <xf numFmtId="0" fontId="0" fillId="3" borderId="0" xfId="0" applyFont="1" applyFill="1"/>
    <xf numFmtId="0" fontId="2" fillId="0" borderId="0" xfId="0" applyFont="1" applyBorder="1"/>
    <xf numFmtId="0" fontId="2" fillId="0" borderId="0" xfId="0" applyFont="1" applyFill="1"/>
    <xf numFmtId="0" fontId="2" fillId="3" borderId="3" xfId="0" applyFont="1" applyFill="1" applyBorder="1" applyAlignment="1">
      <alignment vertical="center"/>
    </xf>
    <xf numFmtId="4" fontId="0" fillId="3" borderId="4" xfId="0" applyNumberFormat="1" applyFont="1" applyFill="1" applyBorder="1" applyAlignment="1">
      <alignment horizontal="right"/>
    </xf>
    <xf numFmtId="0" fontId="2" fillId="3" borderId="3" xfId="0" applyFont="1" applyFill="1" applyBorder="1"/>
    <xf numFmtId="4" fontId="2" fillId="3" borderId="4" xfId="0" applyNumberFormat="1" applyFont="1" applyFill="1" applyBorder="1" applyAlignment="1">
      <alignment horizontal="right"/>
    </xf>
    <xf numFmtId="0" fontId="2" fillId="0" borderId="3" xfId="0" applyFont="1" applyFill="1" applyBorder="1"/>
    <xf numFmtId="4" fontId="2" fillId="0" borderId="4" xfId="0" applyNumberFormat="1" applyFont="1" applyFill="1" applyBorder="1" applyAlignment="1">
      <alignment horizontal="right"/>
    </xf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0" fontId="5" fillId="3" borderId="3" xfId="0" applyFont="1" applyFill="1" applyBorder="1"/>
    <xf numFmtId="164" fontId="6" fillId="3" borderId="4" xfId="0" applyNumberFormat="1" applyFont="1" applyFill="1" applyBorder="1" applyAlignment="1">
      <alignment horizontal="right"/>
    </xf>
    <xf numFmtId="0" fontId="5" fillId="0" borderId="3" xfId="0" applyFont="1" applyFill="1" applyBorder="1"/>
    <xf numFmtId="43" fontId="6" fillId="0" borderId="4" xfId="1" applyFont="1" applyFill="1" applyBorder="1" applyAlignment="1">
      <alignment horizontal="right"/>
    </xf>
    <xf numFmtId="0" fontId="2" fillId="3" borderId="4" xfId="0" applyFont="1" applyFill="1" applyBorder="1" applyAlignment="1">
      <alignment vertical="center"/>
    </xf>
    <xf numFmtId="0" fontId="2" fillId="4" borderId="3" xfId="0" applyFont="1" applyFill="1" applyBorder="1" applyAlignment="1">
      <alignment horizontal="left" vertical="center"/>
    </xf>
    <xf numFmtId="4" fontId="2" fillId="4" borderId="4" xfId="0" applyNumberFormat="1" applyFont="1" applyFill="1" applyBorder="1" applyAlignment="1">
      <alignment horizontal="right" vertical="center"/>
    </xf>
    <xf numFmtId="4" fontId="2" fillId="3" borderId="3" xfId="0" applyNumberFormat="1" applyFont="1" applyFill="1" applyBorder="1" applyAlignment="1">
      <alignment vertical="center" shrinkToFit="1"/>
    </xf>
    <xf numFmtId="4" fontId="0" fillId="3" borderId="3" xfId="0" applyNumberFormat="1" applyFont="1" applyFill="1" applyBorder="1" applyAlignment="1">
      <alignment vertical="center" shrinkToFit="1"/>
    </xf>
    <xf numFmtId="4" fontId="0" fillId="3" borderId="3" xfId="0" applyNumberFormat="1" applyFill="1" applyBorder="1" applyAlignment="1">
      <alignment vertical="center" shrinkToFit="1"/>
    </xf>
    <xf numFmtId="4" fontId="0" fillId="0" borderId="3" xfId="0" applyNumberFormat="1" applyFill="1" applyBorder="1" applyAlignment="1">
      <alignment vertical="center" shrinkToFit="1"/>
    </xf>
    <xf numFmtId="0" fontId="2" fillId="3" borderId="3" xfId="0" applyFont="1" applyFill="1" applyBorder="1" applyAlignment="1">
      <alignment horizontal="left" vertical="center"/>
    </xf>
    <xf numFmtId="4" fontId="0" fillId="0" borderId="3" xfId="0" applyNumberFormat="1" applyFont="1" applyFill="1" applyBorder="1" applyAlignment="1">
      <alignment vertical="center" shrinkToFit="1"/>
    </xf>
    <xf numFmtId="4" fontId="1" fillId="0" borderId="4" xfId="1" applyNumberFormat="1" applyFont="1" applyFill="1" applyBorder="1" applyAlignment="1">
      <alignment vertical="center"/>
    </xf>
    <xf numFmtId="0" fontId="2" fillId="4" borderId="4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center" wrapText="1"/>
    </xf>
    <xf numFmtId="4" fontId="5" fillId="0" borderId="4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4" fontId="2" fillId="0" borderId="4" xfId="0" applyNumberFormat="1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4" fontId="6" fillId="0" borderId="4" xfId="0" applyNumberFormat="1" applyFont="1" applyFill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4" fontId="6" fillId="5" borderId="4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4" fontId="6" fillId="3" borderId="4" xfId="0" applyNumberFormat="1" applyFont="1" applyFill="1" applyBorder="1" applyAlignment="1">
      <alignment horizontal="right"/>
    </xf>
    <xf numFmtId="0" fontId="2" fillId="4" borderId="3" xfId="0" applyFont="1" applyFill="1" applyBorder="1" applyAlignment="1">
      <alignment vertical="center"/>
    </xf>
    <xf numFmtId="4" fontId="6" fillId="4" borderId="4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vertical="center" wrapText="1"/>
    </xf>
    <xf numFmtId="4" fontId="5" fillId="5" borderId="4" xfId="0" applyNumberFormat="1" applyFont="1" applyFill="1" applyBorder="1" applyAlignment="1">
      <alignment horizontal="right"/>
    </xf>
    <xf numFmtId="4" fontId="6" fillId="5" borderId="4" xfId="0" applyNumberFormat="1" applyFont="1" applyFill="1" applyBorder="1" applyAlignment="1">
      <alignment horizontal="right"/>
    </xf>
    <xf numFmtId="0" fontId="2" fillId="5" borderId="4" xfId="0" applyFont="1" applyFill="1" applyBorder="1" applyAlignment="1">
      <alignment vertical="center"/>
    </xf>
    <xf numFmtId="43" fontId="0" fillId="0" borderId="4" xfId="1" applyFont="1" applyFill="1" applyBorder="1" applyAlignment="1">
      <alignment vertical="center"/>
    </xf>
    <xf numFmtId="4" fontId="0" fillId="3" borderId="4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vertical="center" wrapText="1"/>
    </xf>
    <xf numFmtId="43" fontId="5" fillId="0" borderId="4" xfId="1" applyFont="1" applyFill="1" applyBorder="1" applyAlignment="1">
      <alignment vertical="center"/>
    </xf>
    <xf numFmtId="4" fontId="0" fillId="0" borderId="4" xfId="0" applyNumberFormat="1" applyFont="1" applyBorder="1" applyAlignment="1">
      <alignment horizontal="right"/>
    </xf>
    <xf numFmtId="0" fontId="2" fillId="6" borderId="3" xfId="0" applyFont="1" applyFill="1" applyBorder="1" applyAlignment="1">
      <alignment vertical="center"/>
    </xf>
    <xf numFmtId="4" fontId="2" fillId="6" borderId="4" xfId="0" applyNumberFormat="1" applyFont="1" applyFill="1" applyBorder="1" applyAlignment="1">
      <alignment horizontal="right"/>
    </xf>
    <xf numFmtId="4" fontId="1" fillId="4" borderId="4" xfId="1" applyNumberFormat="1" applyFont="1" applyFill="1" applyBorder="1" applyAlignment="1">
      <alignment vertical="center"/>
    </xf>
    <xf numFmtId="4" fontId="2" fillId="6" borderId="3" xfId="0" applyNumberFormat="1" applyFont="1" applyFill="1" applyBorder="1" applyAlignment="1">
      <alignment vertical="center" shrinkToFit="1"/>
    </xf>
    <xf numFmtId="4" fontId="2" fillId="6" borderId="4" xfId="1" applyNumberFormat="1" applyFont="1" applyFill="1" applyBorder="1" applyAlignment="1">
      <alignment vertical="center"/>
    </xf>
    <xf numFmtId="0" fontId="0" fillId="6" borderId="3" xfId="0" applyFont="1" applyFill="1" applyBorder="1"/>
    <xf numFmtId="4" fontId="0" fillId="6" borderId="4" xfId="0" applyNumberFormat="1" applyFont="1" applyFill="1" applyBorder="1" applyAlignment="1">
      <alignment horizontal="right"/>
    </xf>
    <xf numFmtId="0" fontId="2" fillId="5" borderId="3" xfId="0" applyFont="1" applyFill="1" applyBorder="1" applyAlignment="1">
      <alignment vertical="top"/>
    </xf>
    <xf numFmtId="0" fontId="0" fillId="5" borderId="4" xfId="0" applyFont="1" applyFill="1" applyBorder="1" applyAlignment="1">
      <alignment vertical="top"/>
    </xf>
    <xf numFmtId="0" fontId="2" fillId="6" borderId="3" xfId="0" applyFont="1" applyFill="1" applyBorder="1" applyAlignment="1">
      <alignment vertical="top"/>
    </xf>
    <xf numFmtId="0" fontId="0" fillId="6" borderId="3" xfId="0" applyFill="1" applyBorder="1" applyAlignment="1">
      <alignment vertical="top"/>
    </xf>
    <xf numFmtId="4" fontId="2" fillId="5" borderId="4" xfId="1" applyNumberFormat="1" applyFont="1" applyFill="1" applyBorder="1" applyAlignment="1">
      <alignment vertical="center"/>
    </xf>
    <xf numFmtId="4" fontId="5" fillId="3" borderId="4" xfId="0" applyNumberFormat="1" applyFont="1" applyFill="1" applyBorder="1" applyAlignment="1">
      <alignment vertical="center"/>
    </xf>
    <xf numFmtId="4" fontId="5" fillId="0" borderId="4" xfId="1" applyNumberFormat="1" applyFont="1" applyFill="1" applyBorder="1" applyAlignment="1">
      <alignment vertical="center"/>
    </xf>
    <xf numFmtId="4" fontId="6" fillId="0" borderId="4" xfId="1" applyNumberFormat="1" applyFont="1" applyFill="1" applyBorder="1" applyAlignment="1">
      <alignment vertical="center"/>
    </xf>
    <xf numFmtId="0" fontId="6" fillId="0" borderId="0" xfId="0" applyFont="1" applyFill="1"/>
    <xf numFmtId="4" fontId="0" fillId="0" borderId="0" xfId="0" applyNumberFormat="1" applyFont="1" applyFill="1" applyBorder="1"/>
    <xf numFmtId="4" fontId="2" fillId="0" borderId="4" xfId="1" applyNumberFormat="1" applyFont="1" applyFill="1" applyBorder="1" applyAlignment="1">
      <alignment vertical="center"/>
    </xf>
    <xf numFmtId="4" fontId="10" fillId="0" borderId="4" xfId="0" applyNumberFormat="1" applyFont="1" applyBorder="1" applyAlignment="1" applyProtection="1">
      <alignment vertical="center" wrapText="1" readingOrder="1"/>
    </xf>
    <xf numFmtId="4" fontId="10" fillId="0" borderId="4" xfId="0" applyNumberFormat="1" applyFont="1" applyFill="1" applyBorder="1" applyAlignment="1" applyProtection="1">
      <alignment horizontal="right" vertical="center" wrapText="1" readingOrder="1"/>
    </xf>
    <xf numFmtId="4" fontId="11" fillId="0" borderId="4" xfId="0" applyNumberFormat="1" applyFont="1" applyFill="1" applyBorder="1" applyAlignment="1" applyProtection="1">
      <alignment horizontal="right" vertical="center" readingOrder="1"/>
    </xf>
    <xf numFmtId="43" fontId="6" fillId="0" borderId="4" xfId="1" applyFont="1" applyFill="1" applyBorder="1" applyAlignment="1">
      <alignment vertical="center" wrapText="1"/>
    </xf>
    <xf numFmtId="4" fontId="11" fillId="0" borderId="4" xfId="0" applyNumberFormat="1" applyFont="1" applyBorder="1" applyAlignment="1" applyProtection="1">
      <alignment vertical="center" readingOrder="1"/>
    </xf>
    <xf numFmtId="4" fontId="11" fillId="0" borderId="4" xfId="0" applyNumberFormat="1" applyFont="1" applyFill="1" applyBorder="1" applyAlignment="1" applyProtection="1">
      <alignment vertical="center" readingOrder="1"/>
    </xf>
    <xf numFmtId="43" fontId="1" fillId="0" borderId="4" xfId="1" applyFont="1" applyFill="1" applyBorder="1" applyAlignment="1">
      <alignment vertical="center" wrapText="1"/>
    </xf>
    <xf numFmtId="43" fontId="0" fillId="0" borderId="4" xfId="1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43" fontId="6" fillId="0" borderId="4" xfId="1" applyFont="1" applyFill="1" applyBorder="1" applyAlignment="1">
      <alignment vertical="center"/>
    </xf>
    <xf numFmtId="4" fontId="2" fillId="7" borderId="4" xfId="0" applyNumberFormat="1" applyFont="1" applyFill="1" applyBorder="1" applyAlignment="1">
      <alignment vertical="center"/>
    </xf>
    <xf numFmtId="4" fontId="10" fillId="0" borderId="4" xfId="0" applyNumberFormat="1" applyFont="1" applyBorder="1" applyAlignment="1" applyProtection="1">
      <alignment horizontal="right" vertical="center" wrapText="1" readingOrder="1"/>
    </xf>
    <xf numFmtId="0" fontId="0" fillId="0" borderId="4" xfId="0" applyFont="1" applyBorder="1"/>
    <xf numFmtId="0" fontId="2" fillId="6" borderId="7" xfId="0" applyFont="1" applyFill="1" applyBorder="1" applyAlignment="1">
      <alignment horizontal="left" vertical="top"/>
    </xf>
    <xf numFmtId="0" fontId="2" fillId="6" borderId="8" xfId="0" applyFont="1" applyFill="1" applyBorder="1" applyAlignment="1">
      <alignment horizontal="left" vertical="top"/>
    </xf>
    <xf numFmtId="0" fontId="2" fillId="6" borderId="9" xfId="0" applyFont="1" applyFill="1" applyBorder="1" applyAlignment="1">
      <alignment horizontal="left" vertical="top"/>
    </xf>
    <xf numFmtId="0" fontId="2" fillId="6" borderId="10" xfId="0" applyFont="1" applyFill="1" applyBorder="1" applyAlignment="1">
      <alignment horizontal="left" vertical="top"/>
    </xf>
    <xf numFmtId="0" fontId="2" fillId="6" borderId="11" xfId="0" applyFont="1" applyFill="1" applyBorder="1" applyAlignment="1">
      <alignment horizontal="left" vertical="top"/>
    </xf>
    <xf numFmtId="0" fontId="2" fillId="6" borderId="12" xfId="0" applyFont="1" applyFill="1" applyBorder="1" applyAlignment="1">
      <alignment horizontal="left" vertical="top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</cellXfs>
  <cellStyles count="7">
    <cellStyle name="Moeda 2" xfId="5"/>
    <cellStyle name="Normal" xfId="0" builtinId="0"/>
    <cellStyle name="Normal 2" xfId="2"/>
    <cellStyle name="Separador de milhares 2" xfId="3"/>
    <cellStyle name="Separador de milhares 2 2" xfId="4"/>
    <cellStyle name="Vírgula" xfId="1" builtinId="3"/>
    <cellStyle name="Vírgula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47622</xdr:colOff>
      <xdr:row>0</xdr:row>
      <xdr:rowOff>42213</xdr:rowOff>
    </xdr:from>
    <xdr:to>
      <xdr:col>1</xdr:col>
      <xdr:colOff>3030682</xdr:colOff>
      <xdr:row>0</xdr:row>
      <xdr:rowOff>1056409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2" y="42213"/>
          <a:ext cx="12431860" cy="10141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6"/>
  <sheetViews>
    <sheetView showGridLines="0" tabSelected="1" view="pageBreakPreview" topLeftCell="A82" zoomScaleNormal="100" zoomScaleSheetLayoutView="100" zoomScalePageLayoutView="55" workbookViewId="0">
      <selection activeCell="B117" sqref="B117"/>
    </sheetView>
  </sheetViews>
  <sheetFormatPr defaultColWidth="41.7109375" defaultRowHeight="15" x14ac:dyDescent="0.25"/>
  <cols>
    <col min="1" max="1" width="141.7109375" style="1" customWidth="1"/>
    <col min="2" max="2" width="45.85546875" style="1" customWidth="1"/>
    <col min="3" max="3" width="12.28515625" style="2" customWidth="1"/>
    <col min="4" max="16384" width="41.7109375" style="1"/>
  </cols>
  <sheetData>
    <row r="1" spans="1:2" ht="84.75" customHeight="1" thickBot="1" x14ac:dyDescent="0.3"/>
    <row r="2" spans="1:2" x14ac:dyDescent="0.25">
      <c r="A2" s="99" t="s">
        <v>0</v>
      </c>
      <c r="B2" s="100"/>
    </row>
    <row r="3" spans="1:2" ht="15" customHeight="1" x14ac:dyDescent="0.25">
      <c r="A3" s="101"/>
      <c r="B3" s="102"/>
    </row>
    <row r="4" spans="1:2" ht="15" customHeight="1" x14ac:dyDescent="0.25">
      <c r="A4" s="101"/>
      <c r="B4" s="102"/>
    </row>
    <row r="5" spans="1:2" ht="15" customHeight="1" x14ac:dyDescent="0.25">
      <c r="A5" s="101"/>
      <c r="B5" s="102"/>
    </row>
    <row r="6" spans="1:2" ht="15" customHeight="1" x14ac:dyDescent="0.25">
      <c r="A6" s="101"/>
      <c r="B6" s="102"/>
    </row>
    <row r="7" spans="1:2" ht="15" customHeight="1" x14ac:dyDescent="0.25">
      <c r="A7" s="103"/>
      <c r="B7" s="104"/>
    </row>
    <row r="8" spans="1:2" ht="23.25" customHeight="1" x14ac:dyDescent="0.25">
      <c r="A8" s="105" t="s">
        <v>1</v>
      </c>
      <c r="B8" s="106"/>
    </row>
    <row r="9" spans="1:2" ht="23.25" customHeight="1" x14ac:dyDescent="0.25">
      <c r="A9" s="105"/>
      <c r="B9" s="106"/>
    </row>
    <row r="10" spans="1:2" ht="15" customHeight="1" x14ac:dyDescent="0.25">
      <c r="A10" s="107" t="s">
        <v>2</v>
      </c>
      <c r="B10" s="108"/>
    </row>
    <row r="11" spans="1:2" ht="15" customHeight="1" x14ac:dyDescent="0.25">
      <c r="A11" s="12" t="s">
        <v>3</v>
      </c>
      <c r="B11" s="13"/>
    </row>
    <row r="12" spans="1:2" ht="15" customHeight="1" x14ac:dyDescent="0.25">
      <c r="A12" s="109" t="s">
        <v>4</v>
      </c>
      <c r="B12" s="110"/>
    </row>
    <row r="13" spans="1:2" ht="15" customHeight="1" x14ac:dyDescent="0.25">
      <c r="A13" s="14" t="s">
        <v>5</v>
      </c>
      <c r="B13" s="15"/>
    </row>
    <row r="14" spans="1:2" s="2" customFormat="1" ht="15" customHeight="1" x14ac:dyDescent="0.25">
      <c r="A14" s="111" t="s">
        <v>117</v>
      </c>
      <c r="B14" s="112"/>
    </row>
    <row r="15" spans="1:2" s="2" customFormat="1" ht="15" customHeight="1" x14ac:dyDescent="0.25">
      <c r="A15" s="16" t="s">
        <v>6</v>
      </c>
      <c r="B15" s="17"/>
    </row>
    <row r="16" spans="1:2" ht="15" customHeight="1" x14ac:dyDescent="0.25">
      <c r="A16" s="18" t="s">
        <v>7</v>
      </c>
      <c r="B16" s="19"/>
    </row>
    <row r="17" spans="1:3" ht="15" customHeight="1" x14ac:dyDescent="0.25">
      <c r="A17" s="109" t="s">
        <v>116</v>
      </c>
      <c r="B17" s="110"/>
    </row>
    <row r="18" spans="1:3" ht="15" customHeight="1" x14ac:dyDescent="0.25">
      <c r="A18" s="14"/>
      <c r="B18" s="15"/>
    </row>
    <row r="19" spans="1:3" s="3" customFormat="1" ht="15" customHeight="1" x14ac:dyDescent="0.25">
      <c r="A19" s="20" t="s">
        <v>8</v>
      </c>
      <c r="B19" s="21">
        <v>4837298.24</v>
      </c>
      <c r="C19" s="73"/>
    </row>
    <row r="20" spans="1:3" s="3" customFormat="1" ht="15" customHeight="1" x14ac:dyDescent="0.25">
      <c r="A20" s="22" t="s">
        <v>9</v>
      </c>
      <c r="B20" s="23">
        <v>0</v>
      </c>
      <c r="C20" s="73"/>
    </row>
    <row r="21" spans="1:3" s="3" customFormat="1" ht="15" customHeight="1" x14ac:dyDescent="0.25">
      <c r="A21" s="113"/>
      <c r="B21" s="114"/>
      <c r="C21" s="73"/>
    </row>
    <row r="22" spans="1:3" ht="26.25" customHeight="1" x14ac:dyDescent="0.25">
      <c r="A22" s="97" t="s">
        <v>10</v>
      </c>
      <c r="B22" s="98"/>
    </row>
    <row r="23" spans="1:3" ht="15" customHeight="1" x14ac:dyDescent="0.25">
      <c r="A23" s="20" t="s">
        <v>144</v>
      </c>
      <c r="B23" s="24" t="s">
        <v>11</v>
      </c>
    </row>
    <row r="24" spans="1:3" ht="15" customHeight="1" x14ac:dyDescent="0.25">
      <c r="A24" s="25" t="s">
        <v>12</v>
      </c>
      <c r="B24" s="26"/>
    </row>
    <row r="25" spans="1:3" ht="15" customHeight="1" x14ac:dyDescent="0.25">
      <c r="A25" s="27" t="s">
        <v>13</v>
      </c>
      <c r="B25" s="75">
        <f>SUM(B26)</f>
        <v>3158.04</v>
      </c>
    </row>
    <row r="26" spans="1:3" ht="15" customHeight="1" x14ac:dyDescent="0.25">
      <c r="A26" s="28" t="s">
        <v>14</v>
      </c>
      <c r="B26" s="87">
        <v>3158.04</v>
      </c>
    </row>
    <row r="27" spans="1:3" ht="15" customHeight="1" x14ac:dyDescent="0.25">
      <c r="A27" s="27" t="s">
        <v>15</v>
      </c>
      <c r="B27" s="71">
        <f>SUM(B29:B37)</f>
        <v>22784830.970000003</v>
      </c>
    </row>
    <row r="28" spans="1:3" ht="15" customHeight="1" x14ac:dyDescent="0.25">
      <c r="A28" s="29" t="s">
        <v>16</v>
      </c>
      <c r="B28" s="88"/>
    </row>
    <row r="29" spans="1:3" ht="15" customHeight="1" x14ac:dyDescent="0.25">
      <c r="A29" s="29" t="s">
        <v>17</v>
      </c>
      <c r="B29" s="87">
        <v>11088095.51</v>
      </c>
    </row>
    <row r="30" spans="1:3" ht="15" customHeight="1" x14ac:dyDescent="0.25">
      <c r="A30" s="29" t="s">
        <v>18</v>
      </c>
      <c r="B30" s="87">
        <v>7400285.3700000001</v>
      </c>
    </row>
    <row r="31" spans="1:3" ht="15" customHeight="1" x14ac:dyDescent="0.25">
      <c r="A31" s="30" t="s">
        <v>19</v>
      </c>
      <c r="B31" s="87">
        <v>1675278</v>
      </c>
    </row>
    <row r="32" spans="1:3" ht="15" customHeight="1" x14ac:dyDescent="0.25">
      <c r="A32" s="30" t="s">
        <v>20</v>
      </c>
      <c r="B32" s="87">
        <v>117052.57</v>
      </c>
    </row>
    <row r="33" spans="1:3" ht="15" customHeight="1" x14ac:dyDescent="0.25">
      <c r="A33" s="30" t="s">
        <v>119</v>
      </c>
      <c r="B33" s="87">
        <v>0.01</v>
      </c>
    </row>
    <row r="34" spans="1:3" ht="15" customHeight="1" x14ac:dyDescent="0.25">
      <c r="A34" s="30" t="s">
        <v>120</v>
      </c>
      <c r="B34" s="87">
        <v>1942.8</v>
      </c>
    </row>
    <row r="35" spans="1:3" ht="15" customHeight="1" x14ac:dyDescent="0.25">
      <c r="A35" s="30" t="s">
        <v>121</v>
      </c>
      <c r="B35" s="87">
        <v>2004793.07</v>
      </c>
    </row>
    <row r="36" spans="1:3" ht="15" customHeight="1" x14ac:dyDescent="0.25">
      <c r="A36" s="30" t="s">
        <v>122</v>
      </c>
      <c r="B36" s="87">
        <v>474383.64</v>
      </c>
    </row>
    <row r="37" spans="1:3" ht="15" customHeight="1" x14ac:dyDescent="0.25">
      <c r="A37" s="30" t="s">
        <v>137</v>
      </c>
      <c r="B37" s="87">
        <v>23000</v>
      </c>
    </row>
    <row r="38" spans="1:3" ht="15" customHeight="1" x14ac:dyDescent="0.25">
      <c r="A38" s="27" t="s">
        <v>21</v>
      </c>
      <c r="B38" s="71">
        <f>SUM(B39)</f>
        <v>0</v>
      </c>
    </row>
    <row r="39" spans="1:3" ht="15" customHeight="1" x14ac:dyDescent="0.25">
      <c r="A39" s="29" t="s">
        <v>22</v>
      </c>
      <c r="B39" s="76"/>
    </row>
    <row r="40" spans="1:3" ht="15" customHeight="1" x14ac:dyDescent="0.25">
      <c r="A40" s="31" t="s">
        <v>23</v>
      </c>
      <c r="B40" s="71">
        <f>SUM(B25,B27,B38)</f>
        <v>22787989.010000002</v>
      </c>
    </row>
    <row r="41" spans="1:3" ht="15" customHeight="1" x14ac:dyDescent="0.25">
      <c r="A41" s="32"/>
      <c r="B41" s="33"/>
    </row>
    <row r="42" spans="1:3" ht="15" customHeight="1" x14ac:dyDescent="0.25">
      <c r="A42" s="25" t="s">
        <v>24</v>
      </c>
      <c r="B42" s="34"/>
    </row>
    <row r="43" spans="1:3" s="4" customFormat="1" ht="15" customHeight="1" x14ac:dyDescent="0.25">
      <c r="A43" s="35" t="s">
        <v>25</v>
      </c>
      <c r="B43" s="36">
        <f>SUM(B44)</f>
        <v>4380378.87</v>
      </c>
      <c r="C43" s="11"/>
    </row>
    <row r="44" spans="1:3" ht="15" customHeight="1" x14ac:dyDescent="0.25">
      <c r="A44" s="30" t="s">
        <v>142</v>
      </c>
      <c r="B44" s="87">
        <v>4380378.87</v>
      </c>
    </row>
    <row r="45" spans="1:3" s="5" customFormat="1" ht="15" customHeight="1" x14ac:dyDescent="0.25">
      <c r="A45" s="35" t="s">
        <v>26</v>
      </c>
      <c r="B45" s="36">
        <v>0</v>
      </c>
    </row>
    <row r="46" spans="1:3" s="5" customFormat="1" ht="15" customHeight="1" x14ac:dyDescent="0.25">
      <c r="A46" s="37" t="s">
        <v>27</v>
      </c>
      <c r="B46" s="36">
        <f>SUM(B47:B52)</f>
        <v>142014.71000000002</v>
      </c>
    </row>
    <row r="47" spans="1:3" s="2" customFormat="1" ht="15" customHeight="1" x14ac:dyDescent="0.25">
      <c r="A47" s="30" t="s">
        <v>28</v>
      </c>
      <c r="B47" s="78">
        <v>42312.32</v>
      </c>
    </row>
    <row r="48" spans="1:3" s="2" customFormat="1" ht="15" customHeight="1" x14ac:dyDescent="0.25">
      <c r="A48" s="30" t="s">
        <v>29</v>
      </c>
      <c r="B48" s="78">
        <v>63368.62</v>
      </c>
    </row>
    <row r="49" spans="1:4" s="2" customFormat="1" ht="15" customHeight="1" x14ac:dyDescent="0.25">
      <c r="A49" s="30" t="s">
        <v>30</v>
      </c>
      <c r="B49" s="78">
        <v>9579.0499999999993</v>
      </c>
    </row>
    <row r="50" spans="1:4" s="2" customFormat="1" ht="15" customHeight="1" x14ac:dyDescent="0.25">
      <c r="A50" s="30" t="s">
        <v>31</v>
      </c>
      <c r="B50" s="78">
        <v>669.55</v>
      </c>
    </row>
    <row r="51" spans="1:4" s="2" customFormat="1" ht="15" customHeight="1" x14ac:dyDescent="0.25">
      <c r="A51" s="30" t="s">
        <v>127</v>
      </c>
      <c r="B51" s="78">
        <v>22642.38</v>
      </c>
    </row>
    <row r="52" spans="1:4" s="2" customFormat="1" ht="15" customHeight="1" x14ac:dyDescent="0.25">
      <c r="A52" s="30" t="s">
        <v>128</v>
      </c>
      <c r="B52" s="78">
        <v>3442.79</v>
      </c>
    </row>
    <row r="53" spans="1:4" s="11" customFormat="1" ht="15" customHeight="1" x14ac:dyDescent="0.25">
      <c r="A53" s="37" t="s">
        <v>32</v>
      </c>
      <c r="B53" s="36">
        <f>SUM(B54)</f>
        <v>0</v>
      </c>
    </row>
    <row r="54" spans="1:4" s="2" customFormat="1" ht="15" customHeight="1" x14ac:dyDescent="0.25">
      <c r="A54" s="30" t="s">
        <v>33</v>
      </c>
      <c r="B54" s="78"/>
    </row>
    <row r="55" spans="1:4" s="5" customFormat="1" ht="15" customHeight="1" x14ac:dyDescent="0.25">
      <c r="A55" s="37" t="s">
        <v>34</v>
      </c>
      <c r="B55" s="36">
        <f>SUM(B56:B65)</f>
        <v>87580.2</v>
      </c>
    </row>
    <row r="56" spans="1:4" s="6" customFormat="1" ht="15" customHeight="1" x14ac:dyDescent="0.25">
      <c r="A56" s="39" t="s">
        <v>35</v>
      </c>
      <c r="B56" s="87">
        <v>59076.84</v>
      </c>
      <c r="C56" s="7"/>
      <c r="D56" s="7"/>
    </row>
    <row r="57" spans="1:4" s="6" customFormat="1" ht="15" customHeight="1" x14ac:dyDescent="0.25">
      <c r="A57" s="40" t="s">
        <v>36</v>
      </c>
      <c r="B57" s="87">
        <v>8920.2699999999986</v>
      </c>
      <c r="C57" s="7"/>
      <c r="D57" s="7"/>
    </row>
    <row r="58" spans="1:4" s="6" customFormat="1" ht="15" customHeight="1" x14ac:dyDescent="0.25">
      <c r="A58" s="39" t="s">
        <v>37</v>
      </c>
      <c r="B58" s="87">
        <v>5398.87</v>
      </c>
      <c r="C58" s="7"/>
      <c r="D58" s="7"/>
    </row>
    <row r="59" spans="1:4" s="6" customFormat="1" ht="15" customHeight="1" x14ac:dyDescent="0.25">
      <c r="A59" s="39" t="s">
        <v>38</v>
      </c>
      <c r="B59" s="87">
        <v>25.88</v>
      </c>
      <c r="C59" s="7"/>
      <c r="D59" s="7"/>
    </row>
    <row r="60" spans="1:4" s="6" customFormat="1" ht="15" customHeight="1" x14ac:dyDescent="0.25">
      <c r="A60" s="39" t="s">
        <v>39</v>
      </c>
      <c r="B60" s="77"/>
      <c r="C60" s="7"/>
      <c r="D60" s="7"/>
    </row>
    <row r="61" spans="1:4" s="6" customFormat="1" ht="15" customHeight="1" x14ac:dyDescent="0.25">
      <c r="A61" s="39" t="s">
        <v>40</v>
      </c>
      <c r="B61" s="87">
        <v>14158.34</v>
      </c>
      <c r="C61" s="7"/>
      <c r="D61" s="7"/>
    </row>
    <row r="62" spans="1:4" s="6" customFormat="1" ht="15" customHeight="1" x14ac:dyDescent="0.25">
      <c r="A62" s="39" t="s">
        <v>136</v>
      </c>
      <c r="B62" s="79"/>
      <c r="C62" s="7"/>
      <c r="D62" s="7"/>
    </row>
    <row r="63" spans="1:4" s="6" customFormat="1" ht="15" customHeight="1" x14ac:dyDescent="0.25">
      <c r="A63" s="39" t="s">
        <v>134</v>
      </c>
      <c r="B63" s="79"/>
      <c r="C63" s="7"/>
      <c r="D63" s="7"/>
    </row>
    <row r="64" spans="1:4" s="6" customFormat="1" ht="15" customHeight="1" x14ac:dyDescent="0.25">
      <c r="A64" s="39" t="s">
        <v>135</v>
      </c>
      <c r="B64" s="76"/>
      <c r="C64" s="7"/>
      <c r="D64" s="7"/>
    </row>
    <row r="65" spans="1:4" s="6" customFormat="1" ht="15" customHeight="1" x14ac:dyDescent="0.25">
      <c r="A65" s="39" t="s">
        <v>140</v>
      </c>
      <c r="B65" s="76"/>
      <c r="C65" s="7"/>
      <c r="D65" s="7"/>
    </row>
    <row r="66" spans="1:4" s="6" customFormat="1" ht="15" customHeight="1" x14ac:dyDescent="0.25">
      <c r="A66" s="41" t="s">
        <v>41</v>
      </c>
      <c r="B66" s="36">
        <f>SUM(B43,B45,B46,B53,B55)</f>
        <v>4609973.78</v>
      </c>
      <c r="C66" s="7"/>
      <c r="D66" s="7"/>
    </row>
    <row r="67" spans="1:4" s="6" customFormat="1" ht="15" customHeight="1" x14ac:dyDescent="0.25">
      <c r="A67" s="41"/>
      <c r="B67" s="42"/>
      <c r="C67" s="7"/>
      <c r="D67" s="7"/>
    </row>
    <row r="68" spans="1:4" s="6" customFormat="1" ht="15" customHeight="1" x14ac:dyDescent="0.25">
      <c r="A68" s="43" t="s">
        <v>42</v>
      </c>
      <c r="B68" s="44"/>
      <c r="C68" s="7"/>
      <c r="D68" s="7"/>
    </row>
    <row r="69" spans="1:4" s="5" customFormat="1" ht="15" customHeight="1" x14ac:dyDescent="0.25">
      <c r="A69" s="35" t="s">
        <v>43</v>
      </c>
      <c r="B69" s="38">
        <f>SUM(B70:B75)</f>
        <v>4922532.0100000007</v>
      </c>
    </row>
    <row r="70" spans="1:4" s="7" customFormat="1" ht="15" customHeight="1" x14ac:dyDescent="0.25">
      <c r="A70" s="30" t="s">
        <v>44</v>
      </c>
      <c r="B70" s="80">
        <v>214172.85</v>
      </c>
    </row>
    <row r="71" spans="1:4" s="7" customFormat="1" ht="15" customHeight="1" x14ac:dyDescent="0.25">
      <c r="A71" s="30" t="s">
        <v>45</v>
      </c>
      <c r="B71" s="81"/>
    </row>
    <row r="72" spans="1:4" s="7" customFormat="1" ht="15" customHeight="1" x14ac:dyDescent="0.25">
      <c r="A72" s="30" t="s">
        <v>46</v>
      </c>
      <c r="B72" s="81"/>
    </row>
    <row r="73" spans="1:4" s="7" customFormat="1" ht="15" customHeight="1" x14ac:dyDescent="0.25">
      <c r="A73" s="30" t="s">
        <v>47</v>
      </c>
      <c r="B73" s="81">
        <v>9678.76</v>
      </c>
    </row>
    <row r="74" spans="1:4" s="7" customFormat="1" ht="15" customHeight="1" x14ac:dyDescent="0.25">
      <c r="A74" s="30" t="s">
        <v>129</v>
      </c>
      <c r="B74" s="81">
        <v>4698580.41</v>
      </c>
    </row>
    <row r="75" spans="1:4" s="7" customFormat="1" ht="15" customHeight="1" x14ac:dyDescent="0.25">
      <c r="A75" s="30" t="s">
        <v>130</v>
      </c>
      <c r="B75" s="82">
        <v>99.99</v>
      </c>
    </row>
    <row r="76" spans="1:4" s="7" customFormat="1" ht="15" customHeight="1" x14ac:dyDescent="0.25">
      <c r="A76" s="30"/>
      <c r="B76" s="82"/>
    </row>
    <row r="77" spans="1:4" s="6" customFormat="1" ht="15" customHeight="1" x14ac:dyDescent="0.25">
      <c r="A77" s="45" t="s">
        <v>48</v>
      </c>
      <c r="B77" s="38">
        <f>B69</f>
        <v>4922532.0100000007</v>
      </c>
      <c r="C77" s="7"/>
      <c r="D77" s="7"/>
    </row>
    <row r="78" spans="1:4" s="8" customFormat="1" ht="15" customHeight="1" x14ac:dyDescent="0.25">
      <c r="A78" s="12"/>
      <c r="B78" s="46"/>
      <c r="C78" s="7"/>
      <c r="D78" s="7"/>
    </row>
    <row r="79" spans="1:4" s="6" customFormat="1" ht="15" customHeight="1" x14ac:dyDescent="0.25">
      <c r="A79" s="47" t="s">
        <v>49</v>
      </c>
      <c r="B79" s="48"/>
      <c r="C79" s="7"/>
      <c r="D79" s="7"/>
    </row>
    <row r="80" spans="1:4" s="5" customFormat="1" ht="15" customHeight="1" x14ac:dyDescent="0.25">
      <c r="A80" s="49" t="s">
        <v>50</v>
      </c>
      <c r="B80" s="36">
        <f>SUM(B81:B89)</f>
        <v>4541176.5100000007</v>
      </c>
    </row>
    <row r="81" spans="1:4" s="7" customFormat="1" ht="15" customHeight="1" x14ac:dyDescent="0.25">
      <c r="A81" s="30" t="s">
        <v>51</v>
      </c>
      <c r="B81" s="78"/>
    </row>
    <row r="82" spans="1:4" s="7" customFormat="1" ht="15" customHeight="1" x14ac:dyDescent="0.25">
      <c r="A82" s="30" t="s">
        <v>52</v>
      </c>
      <c r="B82" s="78"/>
    </row>
    <row r="83" spans="1:4" s="7" customFormat="1" ht="15" customHeight="1" x14ac:dyDescent="0.25">
      <c r="A83" s="30" t="s">
        <v>133</v>
      </c>
      <c r="B83" s="83"/>
    </row>
    <row r="84" spans="1:4" s="7" customFormat="1" ht="15" customHeight="1" x14ac:dyDescent="0.25">
      <c r="A84" s="30" t="s">
        <v>53</v>
      </c>
      <c r="B84" s="78">
        <v>36374.21</v>
      </c>
    </row>
    <row r="85" spans="1:4" s="7" customFormat="1" ht="15" customHeight="1" x14ac:dyDescent="0.25">
      <c r="A85" s="30" t="s">
        <v>54</v>
      </c>
      <c r="B85" s="78">
        <v>6328.65</v>
      </c>
    </row>
    <row r="86" spans="1:4" s="7" customFormat="1" ht="15" customHeight="1" x14ac:dyDescent="0.25">
      <c r="A86" s="30" t="s">
        <v>46</v>
      </c>
      <c r="B86" s="83"/>
    </row>
    <row r="87" spans="1:4" s="7" customFormat="1" ht="15" customHeight="1" x14ac:dyDescent="0.25">
      <c r="A87" s="30" t="s">
        <v>132</v>
      </c>
      <c r="B87" s="78">
        <v>4481373.6500000004</v>
      </c>
    </row>
    <row r="88" spans="1:4" s="7" customFormat="1" ht="15" customHeight="1" x14ac:dyDescent="0.25">
      <c r="A88" s="30" t="s">
        <v>131</v>
      </c>
      <c r="B88" s="78">
        <v>100</v>
      </c>
    </row>
    <row r="89" spans="1:4" s="7" customFormat="1" ht="15" customHeight="1" x14ac:dyDescent="0.25">
      <c r="A89" s="30" t="s">
        <v>139</v>
      </c>
      <c r="B89" s="78">
        <v>17000</v>
      </c>
    </row>
    <row r="90" spans="1:4" s="6" customFormat="1" ht="15" customHeight="1" x14ac:dyDescent="0.25">
      <c r="A90" s="43" t="s">
        <v>55</v>
      </c>
      <c r="B90" s="50">
        <f>B80</f>
        <v>4541176.5100000007</v>
      </c>
      <c r="C90" s="7"/>
      <c r="D90" s="7"/>
    </row>
    <row r="91" spans="1:4" s="8" customFormat="1" ht="15" customHeight="1" x14ac:dyDescent="0.25">
      <c r="A91" s="12"/>
      <c r="B91" s="46"/>
      <c r="C91" s="7"/>
      <c r="D91" s="7"/>
    </row>
    <row r="92" spans="1:4" s="6" customFormat="1" ht="15" customHeight="1" x14ac:dyDescent="0.25">
      <c r="A92" s="43" t="s">
        <v>56</v>
      </c>
      <c r="B92" s="51"/>
      <c r="C92" s="7"/>
      <c r="D92" s="7"/>
    </row>
    <row r="93" spans="1:4" s="6" customFormat="1" x14ac:dyDescent="0.25">
      <c r="A93" s="43" t="s">
        <v>57</v>
      </c>
      <c r="B93" s="52"/>
      <c r="C93" s="7"/>
      <c r="D93" s="7"/>
    </row>
    <row r="94" spans="1:4" s="6" customFormat="1" ht="15" customHeight="1" x14ac:dyDescent="0.25">
      <c r="A94" s="49" t="s">
        <v>58</v>
      </c>
      <c r="B94" s="87">
        <v>1399093.6099999964</v>
      </c>
      <c r="C94" s="7"/>
      <c r="D94" s="7"/>
    </row>
    <row r="95" spans="1:4" s="6" customFormat="1" x14ac:dyDescent="0.25">
      <c r="A95" s="41" t="s">
        <v>59</v>
      </c>
      <c r="B95" s="87">
        <v>1792482.37</v>
      </c>
      <c r="C95" s="7"/>
      <c r="D95" s="7"/>
    </row>
    <row r="96" spans="1:4" s="6" customFormat="1" x14ac:dyDescent="0.25">
      <c r="A96" s="41" t="s">
        <v>60</v>
      </c>
      <c r="B96" s="87">
        <v>644017.6</v>
      </c>
      <c r="C96" s="7"/>
      <c r="D96" s="7"/>
    </row>
    <row r="97" spans="1:4" s="6" customFormat="1" x14ac:dyDescent="0.25">
      <c r="A97" s="49" t="s">
        <v>61</v>
      </c>
      <c r="B97" s="77"/>
      <c r="C97" s="7"/>
      <c r="D97" s="7"/>
    </row>
    <row r="98" spans="1:4" s="6" customFormat="1" x14ac:dyDescent="0.25">
      <c r="A98" s="49" t="s">
        <v>62</v>
      </c>
      <c r="B98" s="87">
        <v>90960.14</v>
      </c>
      <c r="C98" s="7"/>
      <c r="D98" s="7"/>
    </row>
    <row r="99" spans="1:4" s="6" customFormat="1" x14ac:dyDescent="0.25">
      <c r="A99" s="49" t="s">
        <v>63</v>
      </c>
      <c r="B99" s="38">
        <f>B101+B100</f>
        <v>798148.24</v>
      </c>
      <c r="C99" s="7"/>
      <c r="D99" s="7"/>
    </row>
    <row r="100" spans="1:4" s="6" customFormat="1" x14ac:dyDescent="0.25">
      <c r="A100" s="39" t="s">
        <v>64</v>
      </c>
      <c r="B100" s="87">
        <v>798148.24</v>
      </c>
      <c r="C100" s="7"/>
      <c r="D100" s="7"/>
    </row>
    <row r="101" spans="1:4" s="6" customFormat="1" x14ac:dyDescent="0.25">
      <c r="A101" s="39" t="s">
        <v>65</v>
      </c>
      <c r="B101" s="76"/>
      <c r="C101" s="7"/>
      <c r="D101" s="7"/>
    </row>
    <row r="102" spans="1:4" s="6" customFormat="1" ht="30" x14ac:dyDescent="0.25">
      <c r="A102" s="49" t="s">
        <v>66</v>
      </c>
      <c r="B102" s="38">
        <v>0</v>
      </c>
      <c r="C102" s="7"/>
      <c r="D102" s="7"/>
    </row>
    <row r="103" spans="1:4" s="6" customFormat="1" x14ac:dyDescent="0.25">
      <c r="A103" s="84" t="s">
        <v>67</v>
      </c>
      <c r="B103" s="38">
        <f>SUM(B104:B119)</f>
        <v>141937.80000000002</v>
      </c>
      <c r="C103" s="7"/>
      <c r="D103" s="7"/>
    </row>
    <row r="104" spans="1:4" s="6" customFormat="1" x14ac:dyDescent="0.25">
      <c r="A104" s="39" t="s">
        <v>68</v>
      </c>
      <c r="B104" s="87">
        <v>57136.179999999986</v>
      </c>
      <c r="C104" s="7"/>
      <c r="D104" s="7"/>
    </row>
    <row r="105" spans="1:4" s="6" customFormat="1" x14ac:dyDescent="0.25">
      <c r="A105" s="39" t="s">
        <v>69</v>
      </c>
      <c r="B105" s="87">
        <v>45408.41</v>
      </c>
      <c r="C105" s="7"/>
      <c r="D105" s="7"/>
    </row>
    <row r="106" spans="1:4" s="6" customFormat="1" x14ac:dyDescent="0.25">
      <c r="A106" s="39" t="s">
        <v>70</v>
      </c>
      <c r="B106" s="87">
        <v>1930</v>
      </c>
      <c r="C106" s="7"/>
      <c r="D106" s="7"/>
    </row>
    <row r="107" spans="1:4" s="6" customFormat="1" x14ac:dyDescent="0.25">
      <c r="A107" s="39" t="s">
        <v>71</v>
      </c>
      <c r="B107" s="87">
        <v>5398.87</v>
      </c>
      <c r="C107" s="7"/>
      <c r="D107" s="7"/>
    </row>
    <row r="108" spans="1:4" s="6" customFormat="1" x14ac:dyDescent="0.25">
      <c r="A108" s="39" t="s">
        <v>72</v>
      </c>
      <c r="B108" s="76"/>
      <c r="C108" s="7"/>
      <c r="D108" s="7"/>
    </row>
    <row r="109" spans="1:4" s="6" customFormat="1" x14ac:dyDescent="0.25">
      <c r="A109" s="39" t="s">
        <v>73</v>
      </c>
      <c r="B109" s="85"/>
      <c r="C109" s="7"/>
      <c r="D109" s="7"/>
    </row>
    <row r="110" spans="1:4" s="6" customFormat="1" x14ac:dyDescent="0.25">
      <c r="A110" s="39" t="s">
        <v>74</v>
      </c>
      <c r="B110" s="87">
        <v>2892.5</v>
      </c>
      <c r="C110" s="7"/>
      <c r="D110" s="7"/>
    </row>
    <row r="111" spans="1:4" s="6" customFormat="1" x14ac:dyDescent="0.25">
      <c r="A111" s="39" t="s">
        <v>75</v>
      </c>
      <c r="B111" s="85"/>
      <c r="C111" s="7"/>
      <c r="D111" s="7"/>
    </row>
    <row r="112" spans="1:4" s="6" customFormat="1" x14ac:dyDescent="0.25">
      <c r="A112" s="39" t="s">
        <v>76</v>
      </c>
      <c r="B112" s="87">
        <v>80.55</v>
      </c>
      <c r="C112" s="7"/>
      <c r="D112" s="7"/>
    </row>
    <row r="113" spans="1:4" s="6" customFormat="1" x14ac:dyDescent="0.25">
      <c r="A113" s="39" t="s">
        <v>77</v>
      </c>
      <c r="B113" s="87">
        <v>4773.33</v>
      </c>
      <c r="C113" s="7"/>
      <c r="D113" s="7"/>
    </row>
    <row r="114" spans="1:4" s="6" customFormat="1" x14ac:dyDescent="0.25">
      <c r="A114" s="39" t="s">
        <v>78</v>
      </c>
      <c r="B114" s="77">
        <v>22</v>
      </c>
      <c r="C114" s="7"/>
      <c r="D114" s="7"/>
    </row>
    <row r="115" spans="1:4" s="6" customFormat="1" x14ac:dyDescent="0.25">
      <c r="A115" s="39" t="s">
        <v>79</v>
      </c>
      <c r="B115" s="87">
        <v>4690.5600000000004</v>
      </c>
      <c r="C115" s="7"/>
      <c r="D115" s="7"/>
    </row>
    <row r="116" spans="1:4" s="6" customFormat="1" x14ac:dyDescent="0.25">
      <c r="A116" s="39" t="s">
        <v>80</v>
      </c>
      <c r="B116" s="53"/>
      <c r="C116" s="7"/>
      <c r="D116" s="7"/>
    </row>
    <row r="117" spans="1:4" s="6" customFormat="1" x14ac:dyDescent="0.25">
      <c r="A117" s="39" t="s">
        <v>81</v>
      </c>
      <c r="B117" s="87">
        <v>18800.45</v>
      </c>
      <c r="C117" s="74"/>
      <c r="D117" s="7"/>
    </row>
    <row r="118" spans="1:4" s="6" customFormat="1" x14ac:dyDescent="0.25">
      <c r="A118" s="39" t="s">
        <v>118</v>
      </c>
      <c r="B118" s="87">
        <v>243.95</v>
      </c>
      <c r="C118" s="7"/>
      <c r="D118" s="7"/>
    </row>
    <row r="119" spans="1:4" s="6" customFormat="1" x14ac:dyDescent="0.25">
      <c r="A119" s="39" t="s">
        <v>141</v>
      </c>
      <c r="B119" s="87">
        <v>561</v>
      </c>
      <c r="C119" s="7"/>
      <c r="D119" s="7"/>
    </row>
    <row r="120" spans="1:4" s="6" customFormat="1" x14ac:dyDescent="0.25">
      <c r="A120" s="12" t="s">
        <v>82</v>
      </c>
      <c r="B120" s="86">
        <f>SUM(B94,B95,B96,B97,B98,B99,B102,B103)</f>
        <v>4866639.759999997</v>
      </c>
      <c r="C120" s="7"/>
      <c r="D120" s="7"/>
    </row>
    <row r="121" spans="1:4" s="6" customFormat="1" x14ac:dyDescent="0.25">
      <c r="A121" s="12"/>
      <c r="B121" s="54"/>
      <c r="C121" s="7"/>
      <c r="D121" s="7"/>
    </row>
    <row r="122" spans="1:4" s="6" customFormat="1" x14ac:dyDescent="0.25">
      <c r="A122" s="43" t="s">
        <v>83</v>
      </c>
      <c r="B122" s="52"/>
      <c r="C122" s="7"/>
      <c r="D122" s="7"/>
    </row>
    <row r="123" spans="1:4" s="7" customFormat="1" x14ac:dyDescent="0.25">
      <c r="A123" s="55" t="s">
        <v>84</v>
      </c>
      <c r="B123" s="87"/>
    </row>
    <row r="124" spans="1:4" s="7" customFormat="1" x14ac:dyDescent="0.25">
      <c r="A124" s="55" t="s">
        <v>85</v>
      </c>
      <c r="B124" s="53">
        <v>22802.59</v>
      </c>
    </row>
    <row r="125" spans="1:4" s="7" customFormat="1" x14ac:dyDescent="0.25">
      <c r="A125" s="55" t="s">
        <v>86</v>
      </c>
      <c r="B125" s="53"/>
    </row>
    <row r="126" spans="1:4" s="7" customFormat="1" x14ac:dyDescent="0.25">
      <c r="A126" s="55" t="s">
        <v>87</v>
      </c>
      <c r="B126" s="53"/>
    </row>
    <row r="127" spans="1:4" s="7" customFormat="1" x14ac:dyDescent="0.25">
      <c r="A127" s="37" t="s">
        <v>88</v>
      </c>
      <c r="B127" s="56">
        <f>B123+B124+B125+B126</f>
        <v>22802.59</v>
      </c>
    </row>
    <row r="128" spans="1:4" s="6" customFormat="1" ht="14.25" customHeight="1" x14ac:dyDescent="0.25">
      <c r="A128" s="12" t="s">
        <v>89</v>
      </c>
      <c r="B128" s="70">
        <f>B120+B127</f>
        <v>4889442.3499999968</v>
      </c>
      <c r="C128" s="7"/>
      <c r="D128" s="7"/>
    </row>
    <row r="129" spans="1:4" s="6" customFormat="1" x14ac:dyDescent="0.25">
      <c r="A129" s="12"/>
      <c r="B129" s="42"/>
      <c r="C129" s="7"/>
      <c r="D129" s="7"/>
    </row>
    <row r="130" spans="1:4" s="6" customFormat="1" x14ac:dyDescent="0.25">
      <c r="A130" s="47" t="s">
        <v>90</v>
      </c>
      <c r="B130" s="48"/>
      <c r="C130" s="7"/>
      <c r="D130" s="7"/>
    </row>
    <row r="131" spans="1:4" s="6" customFormat="1" x14ac:dyDescent="0.25">
      <c r="A131" s="55" t="s">
        <v>91</v>
      </c>
      <c r="B131" s="42"/>
      <c r="C131" s="7"/>
      <c r="D131" s="7"/>
    </row>
    <row r="132" spans="1:4" s="6" customFormat="1" x14ac:dyDescent="0.25">
      <c r="A132" s="55" t="s">
        <v>92</v>
      </c>
      <c r="B132" s="57"/>
      <c r="C132" s="7"/>
      <c r="D132" s="7"/>
    </row>
    <row r="133" spans="1:4" s="6" customFormat="1" x14ac:dyDescent="0.25">
      <c r="A133" s="58" t="s">
        <v>93</v>
      </c>
      <c r="B133" s="59">
        <f>B131+B132</f>
        <v>0</v>
      </c>
      <c r="C133" s="7"/>
      <c r="D133" s="7"/>
    </row>
    <row r="134" spans="1:4" s="9" customFormat="1" x14ac:dyDescent="0.25">
      <c r="A134" s="95"/>
      <c r="B134" s="96"/>
      <c r="C134" s="2"/>
      <c r="D134" s="2"/>
    </row>
    <row r="135" spans="1:4" s="6" customFormat="1" x14ac:dyDescent="0.25">
      <c r="A135" s="25" t="s">
        <v>143</v>
      </c>
      <c r="B135" s="60"/>
      <c r="C135" s="7"/>
      <c r="D135" s="7"/>
    </row>
    <row r="136" spans="1:4" s="10" customFormat="1" x14ac:dyDescent="0.25">
      <c r="A136" s="61" t="s">
        <v>94</v>
      </c>
      <c r="B136" s="75">
        <f>SUM(B137)</f>
        <v>3449.17</v>
      </c>
      <c r="C136" s="5"/>
      <c r="D136" s="5"/>
    </row>
    <row r="137" spans="1:4" x14ac:dyDescent="0.25">
      <c r="A137" s="29" t="s">
        <v>95</v>
      </c>
      <c r="B137" s="87">
        <v>3449.17</v>
      </c>
      <c r="D137" s="2"/>
    </row>
    <row r="138" spans="1:4" s="10" customFormat="1" x14ac:dyDescent="0.25">
      <c r="A138" s="61" t="s">
        <v>96</v>
      </c>
      <c r="B138" s="75">
        <f>SUM(B139:B148)</f>
        <v>22505071.270000003</v>
      </c>
      <c r="C138" s="5"/>
      <c r="D138" s="5"/>
    </row>
    <row r="139" spans="1:4" x14ac:dyDescent="0.25">
      <c r="A139" s="29" t="s">
        <v>97</v>
      </c>
      <c r="B139" s="76">
        <v>0</v>
      </c>
      <c r="D139" s="2"/>
    </row>
    <row r="140" spans="1:4" x14ac:dyDescent="0.25">
      <c r="A140" s="29" t="s">
        <v>98</v>
      </c>
      <c r="B140" s="87">
        <v>11134462.129999999</v>
      </c>
      <c r="D140" s="2"/>
    </row>
    <row r="141" spans="1:4" x14ac:dyDescent="0.25">
      <c r="A141" s="29" t="s">
        <v>99</v>
      </c>
      <c r="B141" s="87">
        <v>7228416.8399999999</v>
      </c>
      <c r="D141" s="2"/>
    </row>
    <row r="142" spans="1:4" x14ac:dyDescent="0.25">
      <c r="A142" s="30" t="s">
        <v>100</v>
      </c>
      <c r="B142" s="87">
        <v>1711296.55</v>
      </c>
      <c r="D142" s="2"/>
    </row>
    <row r="143" spans="1:4" x14ac:dyDescent="0.25">
      <c r="A143" s="30" t="s">
        <v>101</v>
      </c>
      <c r="B143" s="87">
        <v>124540.73000000001</v>
      </c>
      <c r="D143" s="2"/>
    </row>
    <row r="144" spans="1:4" x14ac:dyDescent="0.25">
      <c r="A144" s="30" t="s">
        <v>123</v>
      </c>
      <c r="B144" s="76">
        <v>0</v>
      </c>
      <c r="D144" s="2"/>
    </row>
    <row r="145" spans="1:4" x14ac:dyDescent="0.25">
      <c r="A145" s="30" t="s">
        <v>124</v>
      </c>
      <c r="B145" s="76">
        <v>0</v>
      </c>
      <c r="D145" s="2"/>
    </row>
    <row r="146" spans="1:4" x14ac:dyDescent="0.25">
      <c r="A146" s="30" t="s">
        <v>125</v>
      </c>
      <c r="B146" s="87">
        <v>1810228.6900000002</v>
      </c>
      <c r="D146" s="2"/>
    </row>
    <row r="147" spans="1:4" x14ac:dyDescent="0.25">
      <c r="A147" s="30" t="s">
        <v>126</v>
      </c>
      <c r="B147" s="87">
        <v>477826.44</v>
      </c>
      <c r="D147" s="2"/>
    </row>
    <row r="148" spans="1:4" x14ac:dyDescent="0.25">
      <c r="A148" s="30" t="s">
        <v>138</v>
      </c>
      <c r="B148" s="87">
        <v>18299.89</v>
      </c>
      <c r="D148" s="2"/>
    </row>
    <row r="149" spans="1:4" s="10" customFormat="1" x14ac:dyDescent="0.25">
      <c r="A149" s="61" t="s">
        <v>102</v>
      </c>
      <c r="B149" s="75">
        <f>B150</f>
        <v>0</v>
      </c>
      <c r="C149" s="5"/>
      <c r="D149" s="5"/>
    </row>
    <row r="150" spans="1:4" x14ac:dyDescent="0.25">
      <c r="A150" s="29" t="s">
        <v>103</v>
      </c>
      <c r="B150" s="77">
        <v>0</v>
      </c>
      <c r="D150" s="2"/>
    </row>
    <row r="151" spans="1:4" s="6" customFormat="1" x14ac:dyDescent="0.25">
      <c r="A151" s="58" t="s">
        <v>104</v>
      </c>
      <c r="B151" s="62">
        <f>SUM(B149,B138,B136)</f>
        <v>22508520.440000005</v>
      </c>
      <c r="C151" s="74"/>
      <c r="D151" s="74"/>
    </row>
    <row r="152" spans="1:4" s="6" customFormat="1" x14ac:dyDescent="0.25">
      <c r="A152" s="58" t="s">
        <v>105</v>
      </c>
      <c r="B152" s="62">
        <f>(B40+B66)-(B128+B133)</f>
        <v>22508520.440000005</v>
      </c>
      <c r="C152" s="74"/>
      <c r="D152" s="74"/>
    </row>
    <row r="153" spans="1:4" s="6" customFormat="1" x14ac:dyDescent="0.25">
      <c r="A153" s="63" t="s">
        <v>106</v>
      </c>
      <c r="B153" s="64"/>
      <c r="C153" s="74"/>
      <c r="D153" s="7"/>
    </row>
    <row r="154" spans="1:4" s="6" customFormat="1" x14ac:dyDescent="0.25">
      <c r="A154" s="65" t="s">
        <v>107</v>
      </c>
      <c r="B154" s="66"/>
      <c r="C154" s="7"/>
      <c r="D154" s="7"/>
    </row>
    <row r="155" spans="1:4" s="6" customFormat="1" x14ac:dyDescent="0.25">
      <c r="A155" s="67" t="s">
        <v>108</v>
      </c>
      <c r="B155" s="71">
        <v>623418.23</v>
      </c>
      <c r="C155" s="7"/>
      <c r="D155" s="7"/>
    </row>
    <row r="156" spans="1:4" s="6" customFormat="1" x14ac:dyDescent="0.25">
      <c r="A156" s="67" t="s">
        <v>109</v>
      </c>
      <c r="B156" s="71"/>
      <c r="C156" s="7"/>
      <c r="D156" s="7"/>
    </row>
    <row r="157" spans="1:4" s="6" customFormat="1" x14ac:dyDescent="0.25">
      <c r="A157" s="67" t="s">
        <v>110</v>
      </c>
      <c r="B157" s="71"/>
      <c r="C157" s="7"/>
      <c r="D157" s="7"/>
    </row>
    <row r="158" spans="1:4" s="6" customFormat="1" x14ac:dyDescent="0.25">
      <c r="A158" s="68" t="s">
        <v>111</v>
      </c>
      <c r="B158" s="72">
        <v>42657.770000000004</v>
      </c>
      <c r="C158" s="7"/>
      <c r="D158" s="7"/>
    </row>
    <row r="159" spans="1:4" s="6" customFormat="1" x14ac:dyDescent="0.25">
      <c r="A159" s="65" t="s">
        <v>112</v>
      </c>
      <c r="B159" s="69">
        <f>B155+B156+B157+B158</f>
        <v>666076</v>
      </c>
      <c r="C159" s="7"/>
      <c r="D159" s="7"/>
    </row>
    <row r="160" spans="1:4" s="6" customFormat="1" x14ac:dyDescent="0.25">
      <c r="A160" s="89" t="s">
        <v>113</v>
      </c>
      <c r="B160" s="90"/>
      <c r="C160" s="7"/>
      <c r="D160" s="7"/>
    </row>
    <row r="161" spans="1:4" s="6" customFormat="1" x14ac:dyDescent="0.25">
      <c r="A161" s="91"/>
      <c r="B161" s="92"/>
      <c r="C161" s="7"/>
      <c r="D161" s="7"/>
    </row>
    <row r="162" spans="1:4" s="6" customFormat="1" ht="15.75" thickBot="1" x14ac:dyDescent="0.3">
      <c r="A162" s="93"/>
      <c r="B162" s="94"/>
      <c r="C162" s="7"/>
      <c r="D162" s="7"/>
    </row>
    <row r="163" spans="1:4" x14ac:dyDescent="0.25">
      <c r="A163" s="6" t="s">
        <v>114</v>
      </c>
      <c r="B163" s="6"/>
      <c r="D163" s="2"/>
    </row>
    <row r="164" spans="1:4" x14ac:dyDescent="0.25">
      <c r="A164" s="6"/>
      <c r="B164" s="6"/>
      <c r="D164" s="2"/>
    </row>
    <row r="165" spans="1:4" x14ac:dyDescent="0.25">
      <c r="A165" s="6" t="s">
        <v>115</v>
      </c>
      <c r="B165" s="6"/>
      <c r="D165" s="2"/>
    </row>
    <row r="166" spans="1:4" s="6" customFormat="1" x14ac:dyDescent="0.25">
      <c r="A166" s="1"/>
      <c r="B166" s="1"/>
      <c r="C166" s="7"/>
      <c r="D166" s="7"/>
    </row>
    <row r="167" spans="1:4" x14ac:dyDescent="0.25">
      <c r="D167" s="2"/>
    </row>
    <row r="168" spans="1:4" x14ac:dyDescent="0.25">
      <c r="D168" s="2"/>
    </row>
    <row r="176" spans="1:4" x14ac:dyDescent="0.25">
      <c r="B176" s="4"/>
    </row>
  </sheetData>
  <mergeCells count="10">
    <mergeCell ref="A160:B162"/>
    <mergeCell ref="A134:B134"/>
    <mergeCell ref="A22:B22"/>
    <mergeCell ref="A2:B7"/>
    <mergeCell ref="A8:B9"/>
    <mergeCell ref="A10:B10"/>
    <mergeCell ref="A12:B12"/>
    <mergeCell ref="A14:B14"/>
    <mergeCell ref="A17:B17"/>
    <mergeCell ref="A21:B21"/>
  </mergeCells>
  <pageMargins left="0.51181102362204722" right="0.51181102362204722" top="0.78740157480314965" bottom="0.78740157480314965" header="0.31496062992125984" footer="0.31496062992125984"/>
  <pageSetup paperSize="9" scale="43" orientation="portrait" r:id="rId1"/>
  <rowBreaks count="1" manualBreakCount="1">
    <brk id="107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09.2024</vt:lpstr>
      <vt:lpstr>'09.2024'!Area_de_impressao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maria.silva</cp:lastModifiedBy>
  <cp:lastPrinted>2024-10-17T19:46:13Z</cp:lastPrinted>
  <dcterms:created xsi:type="dcterms:W3CDTF">2023-04-26T15:03:40Z</dcterms:created>
  <dcterms:modified xsi:type="dcterms:W3CDTF">2024-10-17T20:03:51Z</dcterms:modified>
</cp:coreProperties>
</file>